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55" yWindow="105" windowWidth="24855" windowHeight="12525" activeTab="1"/>
  </bookViews>
  <sheets>
    <sheet name="เม.ย.59ni มีค่าเสื่อม" sheetId="1" r:id="rId1"/>
    <sheet name="เม.ย.59ni ไม่รวมค่าเสื่อม" sheetId="2" r:id="rId2"/>
  </sheets>
  <definedNames>
    <definedName name="OLE_LINK1" localSheetId="0">'เม.ย.59ni มีค่าเสื่อม'!#REF!</definedName>
    <definedName name="OLE_LINK1" localSheetId="1">'เม.ย.59ni ไม่รวมค่าเสื่อม'!#REF!</definedName>
  </definedNames>
  <calcPr calcId="124519"/>
</workbook>
</file>

<file path=xl/calcChain.xml><?xml version="1.0" encoding="utf-8"?>
<calcChain xmlns="http://schemas.openxmlformats.org/spreadsheetml/2006/main">
  <c r="L5" i="1"/>
  <c r="I6"/>
  <c r="I7"/>
  <c r="I8"/>
  <c r="I10"/>
  <c r="I11"/>
  <c r="I12"/>
  <c r="I13"/>
  <c r="I14"/>
  <c r="I15"/>
  <c r="I16"/>
  <c r="I18"/>
  <c r="I19"/>
  <c r="I17"/>
  <c r="I20"/>
  <c r="I9"/>
  <c r="I5"/>
  <c r="L18" i="2"/>
  <c r="L19"/>
  <c r="L20"/>
  <c r="L17"/>
  <c r="I18"/>
  <c r="I11"/>
  <c r="I9"/>
  <c r="I12"/>
  <c r="I10"/>
  <c r="I19"/>
  <c r="I5"/>
  <c r="I13"/>
  <c r="I14"/>
  <c r="I6"/>
  <c r="I20"/>
  <c r="I15"/>
  <c r="I7"/>
  <c r="I8"/>
  <c r="I16"/>
  <c r="I17"/>
  <c r="R37" l="1"/>
  <c r="R36"/>
  <c r="R35"/>
  <c r="R34"/>
  <c r="R33"/>
  <c r="R32"/>
  <c r="R31"/>
  <c r="R30"/>
  <c r="R38" s="1"/>
</calcChain>
</file>

<file path=xl/sharedStrings.xml><?xml version="1.0" encoding="utf-8"?>
<sst xmlns="http://schemas.openxmlformats.org/spreadsheetml/2006/main" count="129" uniqueCount="68">
  <si>
    <t>ให้ออกค่าเฉพาะ รพ ที่ขาดทุน (NI ติดลบ)</t>
  </si>
  <si>
    <t>Org</t>
  </si>
  <si>
    <t>CR
มากกว่า(1.50)</t>
  </si>
  <si>
    <t>QR
มากกว่า(1.00)</t>
  </si>
  <si>
    <t>Cash
มากกว่า(0.80)</t>
  </si>
  <si>
    <t>NWC
 (-)</t>
  </si>
  <si>
    <t>ANI = Average Net Income</t>
  </si>
  <si>
    <t>NWC/ANI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</si>
  <si>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</si>
  <si>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</si>
  <si>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</si>
  <si>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</si>
  <si>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</si>
  <si>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</si>
  <si>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</si>
  <si>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</si>
  <si>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</si>
  <si>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</si>
  <si>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</si>
  <si>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</si>
  <si>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</si>
  <si>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</si>
  <si>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</si>
  <si>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</si>
  <si>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</si>
  <si>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</si>
  <si>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</si>
  <si>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</si>
  <si>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</si>
  <si>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</si>
  <si>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</si>
  <si>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Cash = Cash ration = เงินสด / หนี้สินหมุนเวียน = &gt;0.8</t>
  </si>
  <si>
    <t xml:space="preserve">เงินสดที่ปลอดภาระ         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</si>
  <si>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</si>
  <si>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</si>
  <si>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</si>
  <si>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</si>
  <si>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</si>
  <si>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</si>
  <si>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</si>
  <si>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</si>
  <si>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</si>
  <si>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</si>
  <si>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</si>
  <si>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</si>
  <si>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</si>
  <si>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 xml:space="preserve">         </t>
  </si>
  <si>
    <t>ระดับคะแนนวิกฤต</t>
  </si>
  <si>
    <t>จำนวน (แห่ง)</t>
  </si>
  <si>
    <t>ข้อมูล ณ 28/3/2559 9.00 น.</t>
  </si>
  <si>
    <t>Risk Scoring เดือน กพ 60</t>
  </si>
  <si>
    <t xml:space="preserve">NI  </t>
  </si>
  <si>
    <t>สรุปผลการประเมินภาวะวิกฤต (แบบกำไรสุทธิไม่รวมค่าเสื่อมราคา)</t>
  </si>
  <si>
    <t>Risk Scoring เดือน ก.พ. 59</t>
  </si>
  <si>
    <t>ประเภทความเสี่ยง Liquid Index (ดัชนีวัดสภาพคล่องทางการเงิน)</t>
  </si>
  <si>
    <t>น้ำหนักคะแนน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</si>
  <si>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</si>
  <si>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</si>
  <si>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</si>
  <si>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</si>
  <si>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NWC
ทุนสำรอง (-)</t>
  </si>
  <si>
    <t>NI กำไร(ขาดทุน) รวมค่าเสื่อม
(-)</t>
  </si>
  <si>
    <t>ผลการประเมินภาวะวิกฤติเมษายน ปีงบประมาณ 2559</t>
  </si>
  <si>
    <t>ผลการประเมินภาวะวิกฤติ เมษายน ปีงบประมาณ 2559</t>
  </si>
  <si>
    <t>Risk Scoring เม.ย.59</t>
  </si>
  <si>
    <t>ข้อมูล ณ 26/5/2559 9.00 น.</t>
  </si>
  <si>
    <t xml:space="preserve">         ณ 26/5/2559 16.04 น. แก้ไข เพิ่มบางปะหัน</t>
  </si>
  <si>
    <t xml:space="preserve">         ณ  30/5/2559 15.47 น. แก้ไข ท่าเรือ บ้านแพรก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</si>
</sst>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4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b/>
      <sz val="25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ahoma"/>
      <family val="2"/>
      <scheme val="minor"/>
    </font>
    <font>
      <sz val="20"/>
      <color theme="1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30"/>
      <color theme="1"/>
      <name val="TH SarabunPSK"/>
      <family val="2"/>
    </font>
    <font>
      <sz val="22"/>
      <color rgb="FFFF0000"/>
      <name val="TH SarabunPSK"/>
      <family val="2"/>
    </font>
    <font>
      <sz val="22"/>
      <color theme="1"/>
      <name val="TH SarabunPSK"/>
      <family val="2"/>
    </font>
    <font>
      <b/>
      <sz val="22"/>
      <color indexed="8"/>
      <name val="TH SarabunPSK"/>
      <family val="2"/>
    </font>
    <font>
      <b/>
      <i/>
      <sz val="22"/>
      <color indexed="8"/>
      <name val="TH SarabunPSK"/>
      <family val="2"/>
    </font>
    <font>
      <b/>
      <sz val="22"/>
      <color rgb="FF000000"/>
      <name val="TH SarabunPSK"/>
      <family val="2"/>
    </font>
    <font>
      <sz val="13"/>
      <color rgb="FF000000"/>
      <name val="Tahoma"/>
      <family val="2"/>
    </font>
    <font>
      <b/>
      <sz val="13"/>
      <color rgb="FF000000"/>
      <name val="Tahoma"/>
      <family val="2"/>
    </font>
    <font>
      <b/>
      <sz val="13"/>
      <color theme="1"/>
      <name val="Angsana New"/>
      <family val="1"/>
    </font>
    <font>
      <sz val="25"/>
      <color theme="1"/>
      <name val="TH SarabunPSK"/>
      <family val="2"/>
    </font>
    <font>
      <sz val="19"/>
      <color theme="1"/>
      <name val="TH SarabunPSK"/>
      <family val="2"/>
    </font>
    <font>
      <sz val="19"/>
      <color rgb="FFFD432F"/>
      <name val="TH SarabunPSK"/>
      <family val="2"/>
    </font>
    <font>
      <sz val="25"/>
      <color rgb="FFFF0000"/>
      <name val="TH SarabunPSK"/>
      <family val="2"/>
    </font>
    <font>
      <b/>
      <sz val="22"/>
      <color rgb="FFFD432F"/>
      <name val="TH SarabunPSK"/>
      <family val="2"/>
    </font>
    <font>
      <b/>
      <sz val="22"/>
      <color rgb="FFFF0000"/>
      <name val="TH SarabunPSK"/>
      <family val="2"/>
    </font>
    <font>
      <sz val="19"/>
      <color rgb="FFFF0000"/>
      <name val="TH SarabunPSK"/>
      <family val="2"/>
    </font>
    <font>
      <sz val="25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3600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FF8C7A"/>
        <bgColor indexed="64"/>
      </patternFill>
    </fill>
    <fill>
      <patternFill patternType="solid">
        <fgColor rgb="FFFFA983"/>
        <bgColor indexed="64"/>
      </patternFill>
    </fill>
    <fill>
      <patternFill patternType="solid">
        <fgColor rgb="FFFFBE8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502F"/>
        <bgColor rgb="FFFF66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4BACC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135">
    <xf numFmtId="0" fontId="0" fillId="0" borderId="0" xfId="0"/>
    <xf numFmtId="0" fontId="3" fillId="0" borderId="0" xfId="0" applyFont="1"/>
    <xf numFmtId="43" fontId="0" fillId="0" borderId="0" xfId="1" applyFont="1"/>
    <xf numFmtId="0" fontId="2" fillId="0" borderId="0" xfId="0" applyFont="1"/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 readingOrder="1"/>
    </xf>
    <xf numFmtId="0" fontId="9" fillId="0" borderId="0" xfId="0" applyFont="1"/>
    <xf numFmtId="2" fontId="0" fillId="0" borderId="0" xfId="0" applyNumberFormat="1"/>
    <xf numFmtId="17" fontId="10" fillId="0" borderId="0" xfId="0" applyNumberFormat="1" applyFont="1" applyBorder="1" applyAlignment="1">
      <alignment horizontal="center"/>
    </xf>
    <xf numFmtId="43" fontId="10" fillId="0" borderId="0" xfId="1" applyFont="1" applyFill="1" applyBorder="1"/>
    <xf numFmtId="43" fontId="10" fillId="0" borderId="0" xfId="1" applyFont="1"/>
    <xf numFmtId="43" fontId="11" fillId="0" borderId="0" xfId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43" fontId="12" fillId="0" borderId="5" xfId="1" applyFont="1" applyFill="1" applyBorder="1" applyAlignment="1"/>
    <xf numFmtId="43" fontId="12" fillId="0" borderId="5" xfId="1" applyFont="1" applyBorder="1" applyAlignment="1"/>
    <xf numFmtId="0" fontId="10" fillId="0" borderId="0" xfId="0" applyFont="1" applyAlignment="1">
      <alignment horizontal="left" vertical="center"/>
    </xf>
    <xf numFmtId="43" fontId="12" fillId="0" borderId="5" xfId="1" applyFont="1" applyFill="1" applyBorder="1" applyAlignment="1">
      <alignment vertical="center"/>
    </xf>
    <xf numFmtId="0" fontId="13" fillId="0" borderId="0" xfId="0" applyFont="1" applyAlignment="1">
      <alignment vertical="top"/>
    </xf>
    <xf numFmtId="43" fontId="12" fillId="0" borderId="7" xfId="1" applyFont="1" applyBorder="1" applyAlignment="1">
      <alignment horizontal="left" vertical="center"/>
    </xf>
    <xf numFmtId="43" fontId="12" fillId="0" borderId="8" xfId="1" applyFont="1" applyBorder="1" applyAlignment="1">
      <alignment vertical="center"/>
    </xf>
    <xf numFmtId="187" fontId="11" fillId="0" borderId="8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87" fontId="10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left"/>
    </xf>
    <xf numFmtId="43" fontId="12" fillId="0" borderId="0" xfId="1" applyFont="1"/>
    <xf numFmtId="43" fontId="14" fillId="0" borderId="0" xfId="1" applyFont="1" applyFill="1"/>
    <xf numFmtId="0" fontId="14" fillId="0" borderId="0" xfId="0" applyFont="1" applyFill="1" applyAlignment="1">
      <alignment horizontal="center"/>
    </xf>
    <xf numFmtId="187" fontId="10" fillId="0" borderId="0" xfId="1" applyNumberFormat="1" applyFont="1" applyAlignment="1">
      <alignment horizontal="center"/>
    </xf>
    <xf numFmtId="0" fontId="18" fillId="0" borderId="0" xfId="0" applyFont="1"/>
    <xf numFmtId="17" fontId="19" fillId="0" borderId="0" xfId="0" applyNumberFormat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43" fontId="19" fillId="0" borderId="0" xfId="1" applyFont="1" applyFill="1" applyBorder="1"/>
    <xf numFmtId="43" fontId="20" fillId="0" borderId="0" xfId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0" xfId="0" applyFont="1"/>
    <xf numFmtId="0" fontId="24" fillId="8" borderId="5" xfId="0" applyFont="1" applyFill="1" applyBorder="1" applyAlignment="1">
      <alignment horizontal="center"/>
    </xf>
    <xf numFmtId="0" fontId="24" fillId="9" borderId="5" xfId="0" applyFont="1" applyFill="1" applyBorder="1" applyAlignment="1">
      <alignment horizontal="center"/>
    </xf>
    <xf numFmtId="0" fontId="24" fillId="10" borderId="5" xfId="0" applyFont="1" applyFill="1" applyBorder="1" applyAlignment="1">
      <alignment horizontal="center"/>
    </xf>
    <xf numFmtId="0" fontId="25" fillId="11" borderId="5" xfId="0" applyFont="1" applyFill="1" applyBorder="1" applyAlignment="1">
      <alignment vertical="center"/>
    </xf>
    <xf numFmtId="0" fontId="25" fillId="11" borderId="5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4" fillId="12" borderId="5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 readingOrder="1"/>
    </xf>
    <xf numFmtId="4" fontId="23" fillId="0" borderId="0" xfId="0" applyNumberFormat="1" applyFont="1" applyAlignment="1">
      <alignment horizontal="center"/>
    </xf>
    <xf numFmtId="43" fontId="11" fillId="0" borderId="6" xfId="1" applyFont="1" applyBorder="1" applyAlignment="1">
      <alignment horizontal="center" vertical="center"/>
    </xf>
    <xf numFmtId="0" fontId="0" fillId="0" borderId="0" xfId="0" applyBorder="1"/>
    <xf numFmtId="43" fontId="12" fillId="0" borderId="6" xfId="1" applyFont="1" applyBorder="1" applyAlignment="1"/>
    <xf numFmtId="43" fontId="12" fillId="0" borderId="8" xfId="1" applyFont="1" applyBorder="1" applyAlignment="1">
      <alignment horizontal="left" vertical="center"/>
    </xf>
    <xf numFmtId="4" fontId="7" fillId="0" borderId="4" xfId="0" applyNumberFormat="1" applyFont="1" applyFill="1" applyBorder="1" applyAlignment="1">
      <alignment horizontal="center" wrapText="1" readingOrder="1"/>
    </xf>
    <xf numFmtId="0" fontId="4" fillId="0" borderId="4" xfId="0" applyFont="1" applyFill="1" applyBorder="1" applyAlignment="1">
      <alignment horizontal="left" wrapText="1" readingOrder="1"/>
    </xf>
    <xf numFmtId="3" fontId="7" fillId="0" borderId="4" xfId="0" applyNumberFormat="1" applyFont="1" applyFill="1" applyBorder="1" applyAlignment="1">
      <alignment horizontal="center" wrapText="1" readingOrder="1"/>
    </xf>
    <xf numFmtId="3" fontId="8" fillId="0" borderId="4" xfId="0" applyNumberFormat="1" applyFont="1" applyFill="1" applyBorder="1" applyAlignment="1">
      <alignment horizontal="center" wrapText="1" readingOrder="1"/>
    </xf>
    <xf numFmtId="3" fontId="22" fillId="0" borderId="4" xfId="0" applyNumberFormat="1" applyFont="1" applyFill="1" applyBorder="1" applyAlignment="1">
      <alignment horizontal="center" wrapText="1" readingOrder="1"/>
    </xf>
    <xf numFmtId="0" fontId="0" fillId="0" borderId="4" xfId="0" applyBorder="1"/>
    <xf numFmtId="0" fontId="0" fillId="0" borderId="0" xfId="0" applyFill="1"/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29" fillId="0" borderId="4" xfId="0" applyNumberFormat="1" applyFont="1" applyBorder="1" applyAlignment="1">
      <alignment horizontal="center"/>
    </xf>
    <xf numFmtId="4" fontId="7" fillId="4" borderId="4" xfId="0" applyNumberFormat="1" applyFont="1" applyFill="1" applyBorder="1" applyAlignment="1">
      <alignment horizontal="center" wrapText="1" readingOrder="1"/>
    </xf>
    <xf numFmtId="2" fontId="7" fillId="4" borderId="4" xfId="0" applyNumberFormat="1" applyFont="1" applyFill="1" applyBorder="1" applyAlignment="1">
      <alignment horizontal="center" wrapText="1" readingOrder="1"/>
    </xf>
    <xf numFmtId="1" fontId="7" fillId="4" borderId="4" xfId="0" applyNumberFormat="1" applyFont="1" applyFill="1" applyBorder="1" applyAlignment="1">
      <alignment horizontal="center" wrapText="1" readingOrder="1"/>
    </xf>
    <xf numFmtId="3" fontId="28" fillId="0" borderId="4" xfId="0" applyNumberFormat="1" applyFont="1" applyBorder="1" applyAlignment="1">
      <alignment horizontal="center"/>
    </xf>
    <xf numFmtId="4" fontId="37" fillId="0" borderId="4" xfId="0" applyNumberFormat="1" applyFont="1" applyBorder="1" applyAlignment="1">
      <alignment horizontal="center"/>
    </xf>
    <xf numFmtId="4" fontId="38" fillId="0" borderId="4" xfId="0" applyNumberFormat="1" applyFont="1" applyBorder="1" applyAlignment="1">
      <alignment horizontal="center"/>
    </xf>
    <xf numFmtId="3" fontId="36" fillId="0" borderId="4" xfId="0" applyNumberFormat="1" applyFont="1" applyBorder="1" applyAlignment="1">
      <alignment horizontal="center" vertical="center"/>
    </xf>
    <xf numFmtId="4" fontId="36" fillId="0" borderId="4" xfId="0" applyNumberFormat="1" applyFont="1" applyBorder="1"/>
    <xf numFmtId="2" fontId="36" fillId="0" borderId="4" xfId="0" applyNumberFormat="1" applyFont="1" applyBorder="1" applyAlignment="1">
      <alignment horizontal="center"/>
    </xf>
    <xf numFmtId="2" fontId="39" fillId="0" borderId="4" xfId="0" applyNumberFormat="1" applyFont="1" applyBorder="1" applyAlignment="1">
      <alignment horizontal="center"/>
    </xf>
    <xf numFmtId="4" fontId="39" fillId="0" borderId="4" xfId="0" applyNumberFormat="1" applyFont="1" applyBorder="1"/>
    <xf numFmtId="4" fontId="23" fillId="0" borderId="4" xfId="0" applyNumberFormat="1" applyFont="1" applyBorder="1"/>
    <xf numFmtId="4" fontId="40" fillId="0" borderId="4" xfId="0" applyNumberFormat="1" applyFont="1" applyBorder="1"/>
    <xf numFmtId="0" fontId="23" fillId="0" borderId="0" xfId="0" applyFont="1"/>
    <xf numFmtId="3" fontId="7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3" fontId="41" fillId="0" borderId="4" xfId="0" applyNumberFormat="1" applyFont="1" applyBorder="1" applyAlignment="1">
      <alignment horizontal="center" vertical="center"/>
    </xf>
    <xf numFmtId="3" fontId="40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" fontId="38" fillId="0" borderId="0" xfId="0" applyNumberFormat="1" applyFont="1" applyAlignment="1">
      <alignment horizontal="center"/>
    </xf>
    <xf numFmtId="4" fontId="23" fillId="0" borderId="0" xfId="0" applyNumberFormat="1" applyFont="1"/>
    <xf numFmtId="4" fontId="41" fillId="0" borderId="4" xfId="0" applyNumberFormat="1" applyFont="1" applyBorder="1"/>
    <xf numFmtId="3" fontId="7" fillId="0" borderId="5" xfId="0" applyNumberFormat="1" applyFont="1" applyFill="1" applyBorder="1" applyAlignment="1">
      <alignment horizontal="center" wrapText="1" readingOrder="1"/>
    </xf>
    <xf numFmtId="0" fontId="24" fillId="10" borderId="4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43" fontId="35" fillId="2" borderId="4" xfId="1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horizontal="center" vertical="center"/>
    </xf>
    <xf numFmtId="43" fontId="11" fillId="0" borderId="6" xfId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readingOrder="1"/>
    </xf>
    <xf numFmtId="0" fontId="33" fillId="2" borderId="4" xfId="0" applyFont="1" applyFill="1" applyBorder="1" applyAlignment="1">
      <alignment horizontal="center" vertical="center" wrapText="1" readingOrder="1"/>
    </xf>
    <xf numFmtId="43" fontId="34" fillId="2" borderId="4" xfId="1" applyFont="1" applyFill="1" applyBorder="1" applyAlignment="1">
      <alignment horizontal="center" vertical="center" wrapText="1" readingOrder="1"/>
    </xf>
    <xf numFmtId="0" fontId="34" fillId="2" borderId="4" xfId="0" applyFont="1" applyFill="1" applyBorder="1" applyAlignment="1">
      <alignment horizontal="center" vertical="center" wrapText="1" readingOrder="1"/>
    </xf>
    <xf numFmtId="3" fontId="30" fillId="4" borderId="4" xfId="0" applyNumberFormat="1" applyFont="1" applyFill="1" applyBorder="1" applyAlignment="1" applyProtection="1">
      <alignment horizontal="center" vertical="center" wrapText="1"/>
    </xf>
    <xf numFmtId="3" fontId="30" fillId="14" borderId="4" xfId="0" applyNumberFormat="1" applyFont="1" applyFill="1" applyBorder="1" applyAlignment="1" applyProtection="1">
      <alignment horizontal="center" vertical="center" wrapText="1"/>
    </xf>
    <xf numFmtId="3" fontId="31" fillId="13" borderId="4" xfId="0" applyNumberFormat="1" applyFont="1" applyFill="1" applyBorder="1" applyAlignment="1" applyProtection="1">
      <alignment horizontal="center" vertical="center" wrapText="1"/>
    </xf>
    <xf numFmtId="3" fontId="31" fillId="16" borderId="1" xfId="0" applyNumberFormat="1" applyFont="1" applyFill="1" applyBorder="1" applyAlignment="1" applyProtection="1">
      <alignment horizontal="center" vertical="center" wrapText="1"/>
    </xf>
    <xf numFmtId="3" fontId="31" fillId="16" borderId="3" xfId="0" applyNumberFormat="1" applyFont="1" applyFill="1" applyBorder="1" applyAlignment="1" applyProtection="1">
      <alignment horizontal="center" vertical="center" wrapText="1"/>
    </xf>
    <xf numFmtId="188" fontId="31" fillId="15" borderId="1" xfId="0" applyNumberFormat="1" applyFont="1" applyFill="1" applyBorder="1" applyAlignment="1" applyProtection="1">
      <alignment horizontal="center" vertical="center" wrapText="1"/>
    </xf>
    <xf numFmtId="188" fontId="31" fillId="15" borderId="3" xfId="0" applyNumberFormat="1" applyFont="1" applyFill="1" applyBorder="1" applyAlignment="1" applyProtection="1">
      <alignment horizontal="center" vertical="center" wrapText="1"/>
    </xf>
    <xf numFmtId="3" fontId="30" fillId="15" borderId="4" xfId="0" applyNumberFormat="1" applyFont="1" applyFill="1" applyBorder="1" applyAlignment="1" applyProtection="1">
      <alignment horizontal="center" vertical="center" wrapText="1"/>
    </xf>
    <xf numFmtId="3" fontId="30" fillId="3" borderId="4" xfId="0" applyNumberFormat="1" applyFont="1" applyFill="1" applyBorder="1" applyAlignment="1" applyProtection="1">
      <alignment horizontal="center" vertical="center" wrapText="1"/>
    </xf>
    <xf numFmtId="0" fontId="32" fillId="11" borderId="4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3" fontId="5" fillId="2" borderId="1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3" fontId="30" fillId="3" borderId="1" xfId="0" applyNumberFormat="1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3" fontId="31" fillId="13" borderId="1" xfId="0" applyNumberFormat="1" applyFont="1" applyFill="1" applyBorder="1" applyAlignment="1" applyProtection="1">
      <alignment horizontal="center" vertical="center" wrapText="1"/>
    </xf>
    <xf numFmtId="3" fontId="31" fillId="16" borderId="2" xfId="0" applyNumberFormat="1" applyFont="1" applyFill="1" applyBorder="1" applyAlignment="1" applyProtection="1">
      <alignment horizontal="center" vertical="center" wrapText="1"/>
    </xf>
    <xf numFmtId="188" fontId="31" fillId="15" borderId="2" xfId="0" applyNumberFormat="1" applyFont="1" applyFill="1" applyBorder="1" applyAlignment="1" applyProtection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2" xfId="1" applyFont="1" applyFill="1" applyBorder="1" applyAlignment="1">
      <alignment horizontal="center" vertical="center" wrapText="1" readingOrder="1"/>
    </xf>
    <xf numFmtId="0" fontId="42" fillId="0" borderId="4" xfId="0" applyFont="1" applyBorder="1" applyAlignment="1">
      <alignment horizontal="center"/>
    </xf>
    <xf numFmtId="4" fontId="42" fillId="0" borderId="4" xfId="0" applyNumberFormat="1" applyFont="1" applyBorder="1" applyAlignment="1">
      <alignment horizontal="center"/>
    </xf>
    <xf numFmtId="3" fontId="24" fillId="12" borderId="4" xfId="0" applyNumberFormat="1" applyFont="1" applyFill="1" applyBorder="1" applyAlignment="1">
      <alignment horizontal="center"/>
    </xf>
    <xf numFmtId="4" fontId="43" fillId="0" borderId="4" xfId="0" applyNumberFormat="1" applyFont="1" applyBorder="1"/>
    <xf numFmtId="3" fontId="39" fillId="0" borderId="4" xfId="0" applyNumberFormat="1" applyFont="1" applyBorder="1" applyAlignment="1">
      <alignment horizontal="center" vertical="center"/>
    </xf>
    <xf numFmtId="4" fontId="39" fillId="0" borderId="0" xfId="0" applyNumberFormat="1" applyFont="1"/>
    <xf numFmtId="3" fontId="24" fillId="0" borderId="5" xfId="0" applyNumberFormat="1" applyFont="1" applyFill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D432F"/>
      <color rgb="FFFFFFFF"/>
      <color rgb="FFFD502F"/>
      <color rgb="FFFCD5B4"/>
      <color rgb="FFE23600"/>
      <color rgb="FFFF7979"/>
      <color rgb="FFFFBE8C"/>
      <color rgb="FFFFBE83"/>
      <color rgb="FFFFA983"/>
      <color rgb="FFFF908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zoomScale="85" zoomScaleNormal="85" workbookViewId="0">
      <selection activeCell="S4" sqref="S4"/>
    </sheetView>
  </sheetViews>
  <sheetFormatPr defaultRowHeight="14.25"/>
  <cols>
    <col min="1" max="1" width="23.375" customWidth="1"/>
    <col min="2" max="2" width="9.125" customWidth="1"/>
    <col min="3" max="3" width="8.125" customWidth="1"/>
    <col min="4" max="4" width="8.25" customWidth="1"/>
    <col min="5" max="5" width="11" customWidth="1"/>
    <col min="6" max="6" width="19" customWidth="1"/>
    <col min="7" max="7" width="17.625" customWidth="1"/>
    <col min="8" max="8" width="10.375" customWidth="1"/>
    <col min="9" max="9" width="19.5" customWidth="1"/>
    <col min="10" max="10" width="15.75" customWidth="1"/>
    <col min="11" max="11" width="11.75" customWidth="1"/>
    <col min="12" max="12" width="15.375" customWidth="1"/>
    <col min="13" max="13" width="11.5" hidden="1" customWidth="1"/>
    <col min="14" max="14" width="14.75" hidden="1" customWidth="1"/>
    <col min="15" max="15" width="13.75" customWidth="1"/>
    <col min="16" max="16" width="9" customWidth="1"/>
  </cols>
  <sheetData>
    <row r="1" spans="1:14" ht="41.25" customHeight="1" thickBot="1">
      <c r="A1" s="90" t="s">
        <v>63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60.75" customHeight="1" thickBot="1">
      <c r="A2" s="101" t="s">
        <v>1</v>
      </c>
      <c r="B2" s="105" t="s">
        <v>54</v>
      </c>
      <c r="C2" s="105"/>
      <c r="D2" s="105"/>
      <c r="E2" s="105"/>
      <c r="F2" s="106" t="s">
        <v>57</v>
      </c>
      <c r="G2" s="106"/>
      <c r="H2" s="106"/>
      <c r="I2" s="112" t="s">
        <v>56</v>
      </c>
      <c r="J2" s="112"/>
      <c r="K2" s="112"/>
      <c r="L2" s="113" t="s">
        <v>64</v>
      </c>
      <c r="M2" s="61"/>
      <c r="N2" s="114" t="s">
        <v>53</v>
      </c>
    </row>
    <row r="3" spans="1:14" ht="63" customHeight="1" thickBot="1">
      <c r="A3" s="101"/>
      <c r="B3" s="102" t="s">
        <v>2</v>
      </c>
      <c r="C3" s="102" t="s">
        <v>3</v>
      </c>
      <c r="D3" s="102" t="s">
        <v>4</v>
      </c>
      <c r="E3" s="107" t="s">
        <v>55</v>
      </c>
      <c r="F3" s="103" t="s">
        <v>60</v>
      </c>
      <c r="G3" s="104" t="s">
        <v>61</v>
      </c>
      <c r="H3" s="108" t="s">
        <v>55</v>
      </c>
      <c r="I3" s="98" t="s">
        <v>59</v>
      </c>
      <c r="J3" s="104" t="s">
        <v>58</v>
      </c>
      <c r="K3" s="110" t="s">
        <v>55</v>
      </c>
      <c r="L3" s="113"/>
      <c r="M3" s="115" t="s">
        <v>50</v>
      </c>
      <c r="N3" s="114"/>
    </row>
    <row r="4" spans="1:14" ht="86.25" customHeight="1" thickBot="1">
      <c r="A4" s="101"/>
      <c r="B4" s="102"/>
      <c r="C4" s="102"/>
      <c r="D4" s="102"/>
      <c r="E4" s="107"/>
      <c r="F4" s="103"/>
      <c r="G4" s="104"/>
      <c r="H4" s="109"/>
      <c r="I4" s="98"/>
      <c r="J4" s="104"/>
      <c r="K4" s="111"/>
      <c r="L4" s="113"/>
      <c r="M4" s="115"/>
      <c r="N4" s="114"/>
    </row>
    <row r="5" spans="1:14" ht="35.1" customHeight="1" thickBot="1">
      <c r="A5" s="57" t="s">
        <v>21</v>
      </c>
      <c r="B5" s="76">
        <v>1.03</v>
      </c>
      <c r="C5" s="76">
        <v>0.94</v>
      </c>
      <c r="D5" s="76">
        <v>0.6</v>
      </c>
      <c r="E5" s="86">
        <v>3</v>
      </c>
      <c r="F5" s="82">
        <v>782886.27</v>
      </c>
      <c r="G5" s="83">
        <v>-3431332.27</v>
      </c>
      <c r="H5" s="88">
        <v>1</v>
      </c>
      <c r="I5" s="56">
        <f>SUM(G5/7)</f>
        <v>-490190.32428571431</v>
      </c>
      <c r="J5" s="56">
        <v>1.6</v>
      </c>
      <c r="K5" s="59">
        <v>2</v>
      </c>
      <c r="L5" s="130">
        <f>SUM(E5+H5+K5)</f>
        <v>6</v>
      </c>
      <c r="M5" s="59"/>
      <c r="N5" s="68"/>
    </row>
    <row r="6" spans="1:14" ht="35.1" customHeight="1" thickBot="1">
      <c r="A6" s="57" t="s">
        <v>15</v>
      </c>
      <c r="B6" s="128">
        <v>0.83</v>
      </c>
      <c r="C6" s="76">
        <v>0.72</v>
      </c>
      <c r="D6" s="76">
        <v>0.59</v>
      </c>
      <c r="E6" s="86">
        <v>3</v>
      </c>
      <c r="F6" s="93">
        <v>-4973201.8</v>
      </c>
      <c r="G6" s="82">
        <v>3160707</v>
      </c>
      <c r="H6" s="88">
        <v>1</v>
      </c>
      <c r="I6" s="56">
        <f t="shared" ref="I6:I20" si="0">SUM(G6/7)</f>
        <v>451529.57142857142</v>
      </c>
      <c r="J6" s="56"/>
      <c r="K6" s="58">
        <v>0</v>
      </c>
      <c r="L6" s="96">
        <v>4</v>
      </c>
      <c r="M6" s="59"/>
      <c r="N6" s="68"/>
    </row>
    <row r="7" spans="1:14" ht="35.1" customHeight="1" thickBot="1">
      <c r="A7" s="57" t="s">
        <v>18</v>
      </c>
      <c r="B7" s="76">
        <v>0.88</v>
      </c>
      <c r="C7" s="76">
        <v>0.74</v>
      </c>
      <c r="D7" s="76">
        <v>0.6</v>
      </c>
      <c r="E7" s="86">
        <v>3</v>
      </c>
      <c r="F7" s="83">
        <v>-2321894.46</v>
      </c>
      <c r="G7" s="82">
        <v>174927.77</v>
      </c>
      <c r="H7" s="89">
        <v>1</v>
      </c>
      <c r="I7" s="56">
        <f t="shared" si="0"/>
        <v>24989.681428571428</v>
      </c>
      <c r="J7" s="56"/>
      <c r="K7" s="58">
        <v>0</v>
      </c>
      <c r="L7" s="96">
        <v>4</v>
      </c>
      <c r="M7" s="59"/>
      <c r="N7" s="68"/>
    </row>
    <row r="8" spans="1:14" ht="35.1" customHeight="1" thickBot="1">
      <c r="A8" s="57" t="s">
        <v>22</v>
      </c>
      <c r="B8" s="76">
        <v>0.96</v>
      </c>
      <c r="C8" s="76">
        <v>0.87</v>
      </c>
      <c r="D8" s="76">
        <v>0.71</v>
      </c>
      <c r="E8" s="86">
        <v>3</v>
      </c>
      <c r="F8" s="83">
        <v>-628738.63</v>
      </c>
      <c r="G8" s="82">
        <v>3228908.68</v>
      </c>
      <c r="H8" s="88">
        <v>1</v>
      </c>
      <c r="I8" s="56">
        <f t="shared" si="0"/>
        <v>461272.66857142857</v>
      </c>
      <c r="J8" s="56"/>
      <c r="K8" s="58">
        <v>0</v>
      </c>
      <c r="L8" s="39">
        <v>4</v>
      </c>
      <c r="M8" s="59"/>
      <c r="N8" s="68"/>
    </row>
    <row r="9" spans="1:14" ht="35.1" customHeight="1" thickBot="1">
      <c r="A9" s="5" t="s">
        <v>23</v>
      </c>
      <c r="B9" s="76">
        <v>1.05</v>
      </c>
      <c r="C9" s="129">
        <v>0.94</v>
      </c>
      <c r="D9" s="129">
        <v>0.76</v>
      </c>
      <c r="E9" s="85">
        <v>3</v>
      </c>
      <c r="F9" s="82">
        <v>527102.23</v>
      </c>
      <c r="G9" s="93">
        <v>-260715.48</v>
      </c>
      <c r="H9" s="87">
        <v>1</v>
      </c>
      <c r="I9" s="56">
        <f>SUM(G9/7)</f>
        <v>-37245.068571428572</v>
      </c>
      <c r="J9" s="56">
        <v>14.15</v>
      </c>
      <c r="K9" s="58">
        <v>0</v>
      </c>
      <c r="L9" s="96">
        <v>4</v>
      </c>
      <c r="M9" s="59"/>
      <c r="N9" s="68"/>
    </row>
    <row r="10" spans="1:14" ht="35.1" customHeight="1" thickBot="1">
      <c r="A10" s="5" t="s">
        <v>11</v>
      </c>
      <c r="B10" s="76">
        <v>1.43</v>
      </c>
      <c r="C10" s="75">
        <v>1.31</v>
      </c>
      <c r="D10" s="75">
        <v>1.0900000000000001</v>
      </c>
      <c r="E10" s="86">
        <v>1</v>
      </c>
      <c r="F10" s="82">
        <v>9148211.0399999991</v>
      </c>
      <c r="G10" s="83">
        <v>-2449399.5</v>
      </c>
      <c r="H10" s="88">
        <v>1</v>
      </c>
      <c r="I10" s="56">
        <f t="shared" si="0"/>
        <v>-349914.21428571426</v>
      </c>
      <c r="J10" s="56">
        <v>26.14</v>
      </c>
      <c r="K10" s="58">
        <v>0</v>
      </c>
      <c r="L10" s="43">
        <v>2</v>
      </c>
      <c r="M10" s="59"/>
      <c r="N10" s="68"/>
    </row>
    <row r="11" spans="1:14" ht="35.1" customHeight="1" thickBot="1">
      <c r="A11" s="57" t="s">
        <v>13</v>
      </c>
      <c r="B11" s="76">
        <v>1.05</v>
      </c>
      <c r="C11" s="76">
        <v>0.91</v>
      </c>
      <c r="D11" s="75">
        <v>0.84</v>
      </c>
      <c r="E11" s="86">
        <v>2</v>
      </c>
      <c r="F11" s="82">
        <v>994703.29</v>
      </c>
      <c r="G11" s="82">
        <v>2201652.36</v>
      </c>
      <c r="H11" s="87">
        <v>0</v>
      </c>
      <c r="I11" s="56">
        <f t="shared" si="0"/>
        <v>314521.76571428572</v>
      </c>
      <c r="J11" s="56"/>
      <c r="K11" s="58">
        <v>0</v>
      </c>
      <c r="L11" s="43">
        <v>2</v>
      </c>
      <c r="M11" s="59"/>
      <c r="N11" s="68"/>
    </row>
    <row r="12" spans="1:14" ht="35.1" customHeight="1" thickBot="1">
      <c r="A12" s="5" t="s">
        <v>12</v>
      </c>
      <c r="B12" s="75">
        <v>1.61</v>
      </c>
      <c r="C12" s="75">
        <v>1.41</v>
      </c>
      <c r="D12" s="75">
        <v>1.19</v>
      </c>
      <c r="E12" s="85">
        <v>0</v>
      </c>
      <c r="F12" s="82">
        <v>8685061.7599999998</v>
      </c>
      <c r="G12" s="83">
        <v>-3572296.26</v>
      </c>
      <c r="H12" s="88">
        <v>1</v>
      </c>
      <c r="I12" s="56">
        <f t="shared" si="0"/>
        <v>-510328.03714285709</v>
      </c>
      <c r="J12" s="56">
        <v>17.02</v>
      </c>
      <c r="K12" s="58">
        <v>0</v>
      </c>
      <c r="L12" s="95">
        <v>1</v>
      </c>
      <c r="M12" s="59"/>
      <c r="N12" s="68"/>
    </row>
    <row r="13" spans="1:14" ht="35.1" customHeight="1" thickBot="1">
      <c r="A13" s="57" t="s">
        <v>16</v>
      </c>
      <c r="B13" s="91">
        <v>1.23</v>
      </c>
      <c r="C13" s="75">
        <v>1.08</v>
      </c>
      <c r="D13" s="75">
        <v>0.91</v>
      </c>
      <c r="E13" s="86">
        <v>1</v>
      </c>
      <c r="F13" s="92">
        <v>4005617.43</v>
      </c>
      <c r="G13" s="92">
        <v>7670866.0899999999</v>
      </c>
      <c r="H13" s="87">
        <v>0</v>
      </c>
      <c r="I13" s="56">
        <f t="shared" si="0"/>
        <v>1095838.0128571428</v>
      </c>
      <c r="J13" s="56"/>
      <c r="K13" s="58">
        <v>0</v>
      </c>
      <c r="L13" s="44">
        <v>1</v>
      </c>
      <c r="M13" s="59"/>
      <c r="N13" s="68"/>
    </row>
    <row r="14" spans="1:14" ht="35.1" customHeight="1" thickBot="1">
      <c r="A14" s="57" t="s">
        <v>17</v>
      </c>
      <c r="B14" s="76">
        <v>1.45</v>
      </c>
      <c r="C14" s="75">
        <v>1.26</v>
      </c>
      <c r="D14" s="75">
        <v>0.97</v>
      </c>
      <c r="E14" s="86">
        <v>1</v>
      </c>
      <c r="F14" s="82">
        <v>7150434.8799999999</v>
      </c>
      <c r="G14" s="82">
        <v>753.92</v>
      </c>
      <c r="H14" s="87">
        <v>0</v>
      </c>
      <c r="I14" s="56">
        <f t="shared" si="0"/>
        <v>107.70285714285714</v>
      </c>
      <c r="J14" s="56"/>
      <c r="K14" s="58">
        <v>0</v>
      </c>
      <c r="L14" s="44">
        <v>1</v>
      </c>
      <c r="M14" s="59"/>
      <c r="N14" s="69"/>
    </row>
    <row r="15" spans="1:14" ht="35.1" customHeight="1" thickBot="1">
      <c r="A15" s="57" t="s">
        <v>19</v>
      </c>
      <c r="B15" s="75">
        <v>1.97</v>
      </c>
      <c r="C15" s="75">
        <v>1.63</v>
      </c>
      <c r="D15" s="75">
        <v>1.46</v>
      </c>
      <c r="E15" s="85">
        <v>0</v>
      </c>
      <c r="F15" s="82">
        <v>41714549.789999999</v>
      </c>
      <c r="G15" s="83">
        <v>-1573937.07</v>
      </c>
      <c r="H15" s="88">
        <v>1</v>
      </c>
      <c r="I15" s="56">
        <f t="shared" si="0"/>
        <v>-224848.15285714288</v>
      </c>
      <c r="J15" s="56">
        <v>185.52</v>
      </c>
      <c r="K15" s="58">
        <v>0</v>
      </c>
      <c r="L15" s="44">
        <v>1</v>
      </c>
      <c r="M15" s="59"/>
      <c r="N15" s="69"/>
    </row>
    <row r="16" spans="1:14" ht="35.1" customHeight="1" thickBot="1">
      <c r="A16" s="57" t="s">
        <v>20</v>
      </c>
      <c r="B16" s="75">
        <v>1.59</v>
      </c>
      <c r="C16" s="75">
        <v>1.44</v>
      </c>
      <c r="D16" s="75">
        <v>1.3</v>
      </c>
      <c r="E16" s="85">
        <v>0</v>
      </c>
      <c r="F16" s="82">
        <v>5477833.29</v>
      </c>
      <c r="G16" s="83">
        <v>-3088110.59</v>
      </c>
      <c r="H16" s="89">
        <v>1</v>
      </c>
      <c r="I16" s="56">
        <f t="shared" si="0"/>
        <v>-441158.65571428568</v>
      </c>
      <c r="J16" s="56">
        <v>12.42</v>
      </c>
      <c r="K16" s="58">
        <v>0</v>
      </c>
      <c r="L16" s="44">
        <v>1</v>
      </c>
      <c r="M16" s="60"/>
      <c r="N16" s="69"/>
    </row>
    <row r="17" spans="1:14" ht="35.1" customHeight="1" thickBot="1">
      <c r="A17" s="5" t="s">
        <v>10</v>
      </c>
      <c r="B17" s="76">
        <v>1.1100000000000001</v>
      </c>
      <c r="C17" s="75">
        <v>1.03</v>
      </c>
      <c r="D17" s="75">
        <v>0.86</v>
      </c>
      <c r="E17" s="86">
        <v>1</v>
      </c>
      <c r="F17" s="82">
        <v>3289894.99</v>
      </c>
      <c r="G17" s="82">
        <v>3373278.37</v>
      </c>
      <c r="H17" s="87">
        <v>0</v>
      </c>
      <c r="I17" s="56">
        <f>SUM(G17/7)</f>
        <v>481896.91000000003</v>
      </c>
      <c r="J17" s="56"/>
      <c r="K17" s="58">
        <v>0</v>
      </c>
      <c r="L17" s="44">
        <v>1</v>
      </c>
      <c r="M17" s="59"/>
      <c r="N17" s="68"/>
    </row>
    <row r="18" spans="1:14" ht="35.1" customHeight="1" thickBot="1">
      <c r="A18" s="5" t="s">
        <v>8</v>
      </c>
      <c r="B18" s="75">
        <v>3.7</v>
      </c>
      <c r="C18" s="75">
        <v>3.57</v>
      </c>
      <c r="D18" s="75">
        <v>2.44</v>
      </c>
      <c r="E18" s="85">
        <v>0</v>
      </c>
      <c r="F18" s="82">
        <v>600320857.54999995</v>
      </c>
      <c r="G18" s="82">
        <v>94215462.069999993</v>
      </c>
      <c r="H18" s="87">
        <v>0</v>
      </c>
      <c r="I18" s="56">
        <f t="shared" si="0"/>
        <v>13459351.724285712</v>
      </c>
      <c r="J18" s="56"/>
      <c r="K18" s="58">
        <v>0</v>
      </c>
      <c r="L18" s="94">
        <v>0</v>
      </c>
      <c r="M18" s="58"/>
      <c r="N18" s="69"/>
    </row>
    <row r="19" spans="1:14" ht="35.1" customHeight="1" thickBot="1">
      <c r="A19" s="5" t="s">
        <v>9</v>
      </c>
      <c r="B19" s="75">
        <v>1.63</v>
      </c>
      <c r="C19" s="75">
        <v>1.38</v>
      </c>
      <c r="D19" s="75">
        <v>0.84</v>
      </c>
      <c r="E19" s="85">
        <v>0</v>
      </c>
      <c r="F19" s="82">
        <v>58011671.82</v>
      </c>
      <c r="G19" s="82">
        <v>12857886.42</v>
      </c>
      <c r="H19" s="87">
        <v>0</v>
      </c>
      <c r="I19" s="56">
        <f t="shared" si="0"/>
        <v>1836840.9171428571</v>
      </c>
      <c r="J19" s="56"/>
      <c r="K19" s="58">
        <v>0</v>
      </c>
      <c r="L19" s="94">
        <v>0</v>
      </c>
      <c r="M19" s="59"/>
      <c r="N19" s="68"/>
    </row>
    <row r="20" spans="1:14" ht="35.1" customHeight="1" thickBot="1">
      <c r="A20" s="57" t="s">
        <v>14</v>
      </c>
      <c r="B20" s="75">
        <v>2.04</v>
      </c>
      <c r="C20" s="75">
        <v>1.9</v>
      </c>
      <c r="D20" s="75">
        <v>1.55</v>
      </c>
      <c r="E20" s="85">
        <v>0</v>
      </c>
      <c r="F20" s="82">
        <v>42348011.560000002</v>
      </c>
      <c r="G20" s="82">
        <v>7811454.0899999999</v>
      </c>
      <c r="H20" s="87">
        <v>0</v>
      </c>
      <c r="I20" s="56">
        <f t="shared" si="0"/>
        <v>1115922.0128571428</v>
      </c>
      <c r="J20" s="56"/>
      <c r="K20" s="58">
        <v>0</v>
      </c>
      <c r="L20" s="94">
        <v>0</v>
      </c>
      <c r="M20" s="58"/>
      <c r="N20" s="69"/>
    </row>
    <row r="21" spans="1:14" ht="9" customHeight="1">
      <c r="B21" s="6"/>
      <c r="C21" s="6"/>
      <c r="D21" s="6"/>
      <c r="E21" s="6"/>
      <c r="F21" s="84"/>
      <c r="G21" s="84"/>
      <c r="H21" s="6"/>
      <c r="J21" s="7"/>
      <c r="K21" s="7"/>
      <c r="L21" s="7"/>
    </row>
    <row r="22" spans="1:14" ht="22.5" customHeight="1">
      <c r="A22" s="8"/>
      <c r="B22" s="9"/>
      <c r="C22" s="9"/>
      <c r="D22" s="9"/>
      <c r="E22" s="9"/>
      <c r="F22" s="10"/>
      <c r="G22" s="10"/>
      <c r="H22" s="10"/>
      <c r="I22" s="11" t="s">
        <v>24</v>
      </c>
      <c r="J22" s="12"/>
      <c r="K22" s="12"/>
      <c r="L22" s="12"/>
    </row>
    <row r="23" spans="1:14" ht="26.25">
      <c r="A23" s="13" t="s">
        <v>25</v>
      </c>
      <c r="B23" s="10"/>
      <c r="C23" s="10"/>
      <c r="D23" s="10"/>
      <c r="E23" s="10"/>
      <c r="F23" s="10"/>
      <c r="G23" s="10"/>
      <c r="H23" s="10"/>
      <c r="I23" s="14" t="s">
        <v>26</v>
      </c>
      <c r="J23" s="99" t="s">
        <v>27</v>
      </c>
      <c r="K23" s="99"/>
      <c r="L23" s="99"/>
    </row>
    <row r="24" spans="1:14" ht="26.25">
      <c r="A24" s="13"/>
      <c r="B24" s="10"/>
      <c r="C24" s="10"/>
      <c r="D24" s="10"/>
      <c r="E24" s="10"/>
      <c r="F24" s="10"/>
      <c r="G24" s="10"/>
      <c r="H24" s="10"/>
      <c r="I24" s="15" t="s">
        <v>28</v>
      </c>
      <c r="J24" s="99"/>
      <c r="K24" s="99"/>
      <c r="L24" s="99"/>
    </row>
    <row r="25" spans="1:14" ht="26.25" customHeight="1">
      <c r="A25" s="16" t="s">
        <v>29</v>
      </c>
      <c r="B25" s="10"/>
      <c r="C25" s="10"/>
      <c r="D25" s="10"/>
      <c r="E25" s="10"/>
      <c r="F25" s="10"/>
      <c r="G25" s="10"/>
      <c r="H25" s="10"/>
      <c r="I25" s="17" t="s">
        <v>30</v>
      </c>
      <c r="J25" s="99" t="s">
        <v>27</v>
      </c>
      <c r="K25" s="99"/>
      <c r="L25" s="99"/>
    </row>
    <row r="26" spans="1:14" ht="26.25">
      <c r="A26" s="13"/>
      <c r="B26" s="10"/>
      <c r="C26" s="10"/>
      <c r="D26" s="10"/>
      <c r="E26" s="10"/>
      <c r="F26" s="10"/>
      <c r="G26" s="10"/>
      <c r="H26" s="10"/>
      <c r="I26" s="15" t="s">
        <v>28</v>
      </c>
      <c r="J26" s="99"/>
      <c r="K26" s="99"/>
      <c r="L26" s="99"/>
    </row>
    <row r="27" spans="1:14" ht="26.25">
      <c r="A27" s="13" t="s">
        <v>31</v>
      </c>
      <c r="B27" s="10"/>
      <c r="C27" s="10"/>
      <c r="D27" s="10"/>
      <c r="E27" s="10"/>
      <c r="F27" s="10"/>
      <c r="G27" s="15" t="s">
        <v>32</v>
      </c>
      <c r="H27" s="54"/>
      <c r="I27" s="100" t="s">
        <v>27</v>
      </c>
      <c r="J27" s="100"/>
      <c r="K27" s="52"/>
      <c r="L27" s="52"/>
    </row>
    <row r="28" spans="1:14" ht="26.25">
      <c r="A28" s="18" t="s">
        <v>33</v>
      </c>
      <c r="B28" s="10"/>
      <c r="C28" s="10"/>
      <c r="D28" s="10"/>
      <c r="E28" s="10"/>
      <c r="F28" s="10"/>
      <c r="G28" s="19" t="s">
        <v>34</v>
      </c>
      <c r="H28" s="55"/>
      <c r="I28" s="20"/>
      <c r="J28" s="21"/>
      <c r="K28" s="21"/>
      <c r="L28" s="21"/>
    </row>
    <row r="29" spans="1:14" ht="11.25" customHeight="1">
      <c r="G29" s="10"/>
      <c r="H29" s="10"/>
      <c r="I29" s="22"/>
      <c r="J29" s="23"/>
      <c r="K29" s="23"/>
      <c r="L29" s="23"/>
    </row>
    <row r="30" spans="1:14" ht="23.25" customHeight="1">
      <c r="A30" s="22"/>
      <c r="B30" s="10"/>
      <c r="C30" s="10"/>
      <c r="D30" s="10"/>
      <c r="E30" s="10"/>
      <c r="F30" s="10"/>
      <c r="G30" s="10"/>
      <c r="H30" s="10"/>
      <c r="I30" s="14" t="s">
        <v>35</v>
      </c>
      <c r="J30" s="99" t="s">
        <v>27</v>
      </c>
      <c r="K30" s="99"/>
      <c r="L30" s="99"/>
    </row>
    <row r="31" spans="1:14" ht="21.75" customHeight="1">
      <c r="A31" s="22"/>
      <c r="B31" s="10"/>
      <c r="C31" s="10"/>
      <c r="D31" s="10"/>
      <c r="E31" s="10"/>
      <c r="F31" s="10"/>
      <c r="G31" s="10"/>
      <c r="H31" s="10"/>
      <c r="I31" s="15" t="s">
        <v>28</v>
      </c>
      <c r="J31" s="99"/>
      <c r="K31" s="99"/>
      <c r="L31" s="99"/>
    </row>
    <row r="32" spans="1:14" ht="26.25">
      <c r="A32" s="25" t="s">
        <v>36</v>
      </c>
      <c r="B32" s="10"/>
      <c r="C32" s="10"/>
      <c r="D32" s="10"/>
      <c r="E32" s="10"/>
      <c r="F32" s="10"/>
      <c r="G32" s="26"/>
      <c r="H32" s="26"/>
      <c r="I32" s="22"/>
      <c r="J32" s="23"/>
      <c r="K32" s="23"/>
      <c r="L32" s="23"/>
    </row>
    <row r="33" spans="1:12" ht="26.25">
      <c r="A33" s="13" t="s">
        <v>37</v>
      </c>
      <c r="B33" s="10"/>
      <c r="C33" s="10"/>
      <c r="D33" s="10"/>
      <c r="E33" s="10"/>
      <c r="F33" s="10"/>
      <c r="G33" s="10"/>
      <c r="H33" s="10"/>
      <c r="I33" s="22"/>
      <c r="J33" s="23"/>
      <c r="K33" s="23"/>
      <c r="L33" s="23"/>
    </row>
    <row r="34" spans="1:12" ht="26.25">
      <c r="A34" s="25" t="s">
        <v>38</v>
      </c>
      <c r="B34" s="10"/>
      <c r="C34" s="10"/>
      <c r="D34" s="10"/>
      <c r="E34" s="10"/>
      <c r="F34" s="10"/>
      <c r="G34" s="10"/>
      <c r="H34" s="10"/>
      <c r="I34" s="22"/>
      <c r="J34" s="23"/>
      <c r="K34" s="23"/>
      <c r="L34" s="23"/>
    </row>
    <row r="35" spans="1:12" ht="26.25">
      <c r="A35" s="25" t="s">
        <v>39</v>
      </c>
      <c r="B35" s="10"/>
      <c r="C35" s="10"/>
      <c r="D35" s="10"/>
      <c r="E35" s="10"/>
      <c r="F35" s="10"/>
      <c r="G35" s="10"/>
      <c r="H35" s="10"/>
      <c r="I35" s="22"/>
      <c r="J35" s="23"/>
      <c r="K35" s="23"/>
      <c r="L35" s="23"/>
    </row>
    <row r="36" spans="1:12" ht="26.25">
      <c r="A36" s="25" t="s">
        <v>40</v>
      </c>
      <c r="B36" s="10"/>
      <c r="C36" s="13"/>
      <c r="D36" s="27"/>
      <c r="E36" s="27"/>
      <c r="F36" s="27"/>
      <c r="G36" s="27"/>
      <c r="H36" s="27"/>
      <c r="I36" s="28"/>
      <c r="J36" s="23"/>
      <c r="K36" s="23"/>
      <c r="L36" s="23"/>
    </row>
    <row r="37" spans="1:12" ht="26.25">
      <c r="A37" s="22"/>
      <c r="B37" s="10"/>
      <c r="C37" s="13" t="s">
        <v>41</v>
      </c>
      <c r="D37" s="10"/>
      <c r="E37" s="10"/>
      <c r="F37" s="10"/>
      <c r="G37" s="10"/>
      <c r="H37" s="10"/>
      <c r="I37" s="22"/>
      <c r="J37" s="23"/>
      <c r="K37" s="23"/>
      <c r="L37" s="23"/>
    </row>
    <row r="38" spans="1:12" ht="26.25">
      <c r="A38" s="22"/>
      <c r="B38" s="10"/>
      <c r="C38" s="13" t="s">
        <v>42</v>
      </c>
      <c r="D38" s="10"/>
      <c r="E38" s="10"/>
      <c r="F38" s="10"/>
      <c r="G38" s="10"/>
      <c r="H38" s="10"/>
      <c r="I38" s="22"/>
      <c r="J38" s="23"/>
      <c r="K38" s="23"/>
      <c r="L38" s="23"/>
    </row>
    <row r="39" spans="1:12" ht="26.25">
      <c r="A39" s="22"/>
      <c r="B39" s="10"/>
      <c r="C39" s="13" t="s">
        <v>43</v>
      </c>
      <c r="D39" s="10"/>
      <c r="E39" s="10"/>
      <c r="F39" s="10"/>
      <c r="G39" s="10"/>
      <c r="H39" s="10"/>
      <c r="I39" s="22"/>
      <c r="J39" s="23"/>
      <c r="K39" s="23"/>
      <c r="L39" s="23"/>
    </row>
    <row r="40" spans="1:12" ht="26.25">
      <c r="A40" s="24" t="s">
        <v>44</v>
      </c>
      <c r="B40" s="10"/>
      <c r="C40" s="10"/>
      <c r="D40" s="10"/>
      <c r="E40" s="10"/>
      <c r="F40" s="10"/>
      <c r="G40" s="10"/>
      <c r="H40" s="10"/>
      <c r="I40" s="22"/>
      <c r="J40" s="23"/>
      <c r="K40" s="23"/>
      <c r="L40" s="23"/>
    </row>
    <row r="41" spans="1:12" ht="26.25">
      <c r="A41" s="25" t="s">
        <v>45</v>
      </c>
      <c r="B41" s="10"/>
      <c r="C41" s="10"/>
      <c r="D41" s="10"/>
      <c r="E41" s="10"/>
      <c r="F41" s="10"/>
      <c r="G41" s="10"/>
      <c r="H41" s="10"/>
      <c r="I41" s="22"/>
      <c r="J41" s="23"/>
      <c r="K41" s="23"/>
      <c r="L41" s="23"/>
    </row>
    <row r="42" spans="1:12" s="30" customFormat="1" ht="26.25">
      <c r="A42" s="97" t="s">
        <v>65</v>
      </c>
      <c r="B42" s="97"/>
      <c r="C42" s="97"/>
      <c r="D42" s="10"/>
      <c r="E42" s="10"/>
      <c r="F42" s="10"/>
      <c r="G42" s="10"/>
      <c r="H42" s="10"/>
      <c r="I42" s="10"/>
      <c r="J42" s="29"/>
      <c r="K42" s="29"/>
      <c r="L42" s="29"/>
    </row>
    <row r="43" spans="1:12">
      <c r="A43" t="s">
        <v>66</v>
      </c>
    </row>
    <row r="44" spans="1:12">
      <c r="A44" t="s">
        <v>67</v>
      </c>
    </row>
    <row r="46" spans="1:12" ht="23.25">
      <c r="A46" s="31"/>
      <c r="B46" s="32"/>
      <c r="C46" s="32"/>
      <c r="D46" s="33"/>
      <c r="E46" s="33"/>
      <c r="F46" s="34"/>
      <c r="G46" s="35"/>
      <c r="H46" s="35"/>
      <c r="I46" s="35"/>
      <c r="J46" s="36"/>
      <c r="K46" s="36"/>
      <c r="L46" s="36"/>
    </row>
  </sheetData>
  <sortState ref="A5:N20">
    <sortCondition descending="1" ref="L5:L20"/>
  </sortState>
  <mergeCells count="22">
    <mergeCell ref="K3:K4"/>
    <mergeCell ref="I2:K2"/>
    <mergeCell ref="J3:J4"/>
    <mergeCell ref="L2:L4"/>
    <mergeCell ref="N2:N4"/>
    <mergeCell ref="M3:M4"/>
    <mergeCell ref="A42:C42"/>
    <mergeCell ref="I3:I4"/>
    <mergeCell ref="J23:L24"/>
    <mergeCell ref="J25:L26"/>
    <mergeCell ref="I27:J27"/>
    <mergeCell ref="J30:L31"/>
    <mergeCell ref="A2:A4"/>
    <mergeCell ref="B3:B4"/>
    <mergeCell ref="C3:C4"/>
    <mergeCell ref="D3:D4"/>
    <mergeCell ref="F3:F4"/>
    <mergeCell ref="G3:G4"/>
    <mergeCell ref="B2:E2"/>
    <mergeCell ref="F2:H2"/>
    <mergeCell ref="E3:E4"/>
    <mergeCell ref="H3:H4"/>
  </mergeCells>
  <pageMargins left="0.70866141732283472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A3" zoomScale="80" zoomScaleNormal="80" workbookViewId="0">
      <selection activeCell="D16" sqref="D16"/>
    </sheetView>
  </sheetViews>
  <sheetFormatPr defaultRowHeight="14.25"/>
  <cols>
    <col min="1" max="1" width="23.375" customWidth="1"/>
    <col min="2" max="2" width="11.125" customWidth="1"/>
    <col min="3" max="3" width="10.875" customWidth="1"/>
    <col min="4" max="5" width="11" customWidth="1"/>
    <col min="6" max="6" width="22.375" customWidth="1"/>
    <col min="7" max="7" width="20.75" customWidth="1"/>
    <col min="8" max="8" width="15" customWidth="1"/>
    <col min="9" max="9" width="24.75" customWidth="1"/>
    <col min="10" max="11" width="12.125" customWidth="1"/>
    <col min="12" max="12" width="14" customWidth="1"/>
    <col min="17" max="17" width="44" customWidth="1"/>
    <col min="18" max="18" width="53.375" customWidth="1"/>
  </cols>
  <sheetData>
    <row r="1" spans="1:19" ht="41.25" customHeight="1" thickBot="1">
      <c r="A1" s="1" t="s">
        <v>62</v>
      </c>
      <c r="F1" s="2"/>
      <c r="J1" s="3" t="s">
        <v>0</v>
      </c>
      <c r="K1" s="3"/>
    </row>
    <row r="2" spans="1:19" ht="70.5" customHeight="1" thickBot="1">
      <c r="A2" s="1"/>
      <c r="B2" s="105" t="s">
        <v>54</v>
      </c>
      <c r="C2" s="105"/>
      <c r="D2" s="105"/>
      <c r="E2" s="105"/>
      <c r="F2" s="106" t="s">
        <v>57</v>
      </c>
      <c r="G2" s="106"/>
      <c r="H2" s="106"/>
      <c r="I2" s="112" t="s">
        <v>56</v>
      </c>
      <c r="J2" s="112"/>
      <c r="K2" s="112"/>
      <c r="L2" s="113" t="s">
        <v>64</v>
      </c>
    </row>
    <row r="3" spans="1:19" ht="41.25" customHeight="1" thickBot="1">
      <c r="A3" s="116" t="s">
        <v>1</v>
      </c>
      <c r="B3" s="116" t="s">
        <v>2</v>
      </c>
      <c r="C3" s="116" t="s">
        <v>3</v>
      </c>
      <c r="D3" s="116" t="s">
        <v>4</v>
      </c>
      <c r="E3" s="107" t="s">
        <v>55</v>
      </c>
      <c r="F3" s="126" t="s">
        <v>5</v>
      </c>
      <c r="G3" s="116" t="s">
        <v>51</v>
      </c>
      <c r="H3" s="108" t="s">
        <v>55</v>
      </c>
      <c r="I3" s="118" t="s">
        <v>6</v>
      </c>
      <c r="J3" s="50" t="s">
        <v>7</v>
      </c>
      <c r="K3" s="110" t="s">
        <v>55</v>
      </c>
      <c r="L3" s="113"/>
      <c r="Q3" s="120"/>
      <c r="R3" s="120"/>
    </row>
    <row r="4" spans="1:19" ht="74.25" customHeight="1" thickBot="1">
      <c r="A4" s="117"/>
      <c r="B4" s="117"/>
      <c r="C4" s="117"/>
      <c r="D4" s="117"/>
      <c r="E4" s="123"/>
      <c r="F4" s="127"/>
      <c r="G4" s="117"/>
      <c r="H4" s="124"/>
      <c r="I4" s="119"/>
      <c r="J4" s="4"/>
      <c r="K4" s="125"/>
      <c r="L4" s="121"/>
      <c r="Q4" s="63"/>
      <c r="R4" s="64"/>
      <c r="S4" s="62"/>
    </row>
    <row r="5" spans="1:19" ht="35.1" customHeight="1" thickBot="1">
      <c r="A5" s="5" t="s">
        <v>15</v>
      </c>
      <c r="B5" s="80">
        <v>0.83</v>
      </c>
      <c r="C5" s="80">
        <v>0.72</v>
      </c>
      <c r="D5" s="80">
        <v>0.59</v>
      </c>
      <c r="E5" s="132">
        <v>3</v>
      </c>
      <c r="F5" s="81">
        <v>-4973201.8</v>
      </c>
      <c r="G5" s="131">
        <v>3984626.86</v>
      </c>
      <c r="H5" s="74">
        <v>1</v>
      </c>
      <c r="I5" s="71">
        <f>SUM(G5/7)</f>
        <v>569232.4085714285</v>
      </c>
      <c r="J5" s="72"/>
      <c r="K5" s="73">
        <v>0</v>
      </c>
      <c r="L5" s="96">
        <v>4</v>
      </c>
      <c r="Q5" s="65"/>
      <c r="R5" s="65"/>
      <c r="S5" s="62"/>
    </row>
    <row r="6" spans="1:19" ht="35.1" customHeight="1" thickBot="1">
      <c r="A6" s="5" t="s">
        <v>18</v>
      </c>
      <c r="B6" s="80">
        <v>0.88</v>
      </c>
      <c r="C6" s="80">
        <v>0.74</v>
      </c>
      <c r="D6" s="80">
        <v>0.6</v>
      </c>
      <c r="E6" s="132">
        <v>3</v>
      </c>
      <c r="F6" s="81">
        <v>-2321894.46</v>
      </c>
      <c r="G6" s="78">
        <v>1956323.61</v>
      </c>
      <c r="H6" s="74">
        <v>1</v>
      </c>
      <c r="I6" s="71">
        <f>SUM(G6/7)</f>
        <v>279474.80142857146</v>
      </c>
      <c r="J6" s="72"/>
      <c r="K6" s="73">
        <v>0</v>
      </c>
      <c r="L6" s="96">
        <v>4</v>
      </c>
    </row>
    <row r="7" spans="1:19" ht="35.1" customHeight="1" thickBot="1">
      <c r="A7" s="5" t="s">
        <v>21</v>
      </c>
      <c r="B7" s="80">
        <v>1.03</v>
      </c>
      <c r="C7" s="80">
        <v>0.94</v>
      </c>
      <c r="D7" s="80">
        <v>0.6</v>
      </c>
      <c r="E7" s="132">
        <v>3</v>
      </c>
      <c r="F7" s="78">
        <v>782886.27</v>
      </c>
      <c r="G7" s="133">
        <v>-811841.97</v>
      </c>
      <c r="H7" s="74">
        <v>1</v>
      </c>
      <c r="I7" s="71">
        <f>SUM(G7/7)</f>
        <v>-115977.42428571428</v>
      </c>
      <c r="J7" s="72">
        <v>6.75</v>
      </c>
      <c r="K7" s="73">
        <v>0</v>
      </c>
      <c r="L7" s="39">
        <v>4</v>
      </c>
    </row>
    <row r="8" spans="1:19" ht="35.1" customHeight="1" thickBot="1">
      <c r="A8" s="5" t="s">
        <v>22</v>
      </c>
      <c r="B8" s="80">
        <v>0.96</v>
      </c>
      <c r="C8" s="80">
        <v>0.87</v>
      </c>
      <c r="D8" s="80">
        <v>0.71</v>
      </c>
      <c r="E8" s="132">
        <v>3</v>
      </c>
      <c r="F8" s="81">
        <v>-628738.63</v>
      </c>
      <c r="G8" s="78">
        <v>5550663.9500000002</v>
      </c>
      <c r="H8" s="74">
        <v>1</v>
      </c>
      <c r="I8" s="71">
        <f>SUM(G8/7)</f>
        <v>792951.99285714293</v>
      </c>
      <c r="J8" s="72"/>
      <c r="K8" s="73">
        <v>0</v>
      </c>
      <c r="L8" s="39">
        <v>4</v>
      </c>
    </row>
    <row r="9" spans="1:19" ht="35.1" customHeight="1" thickBot="1">
      <c r="A9" s="5" t="s">
        <v>11</v>
      </c>
      <c r="B9" s="80">
        <v>1.43</v>
      </c>
      <c r="C9" s="79">
        <v>1.31</v>
      </c>
      <c r="D9" s="79">
        <v>1.0900000000000001</v>
      </c>
      <c r="E9" s="132">
        <v>1</v>
      </c>
      <c r="F9" s="78">
        <v>9148211.0399999991</v>
      </c>
      <c r="G9" s="81">
        <v>-6838.47</v>
      </c>
      <c r="H9" s="74">
        <v>1</v>
      </c>
      <c r="I9" s="71">
        <f>SUM(G9/7)</f>
        <v>-976.9242857142857</v>
      </c>
      <c r="J9" s="72">
        <v>9364.2999999999993</v>
      </c>
      <c r="K9" s="73">
        <v>0</v>
      </c>
      <c r="L9" s="43">
        <v>2</v>
      </c>
      <c r="Q9" s="65"/>
      <c r="R9" s="65"/>
      <c r="S9" s="62"/>
    </row>
    <row r="10" spans="1:19" ht="35.1" customHeight="1" thickBot="1">
      <c r="A10" s="5" t="s">
        <v>13</v>
      </c>
      <c r="B10" s="80">
        <v>1.05</v>
      </c>
      <c r="C10" s="80">
        <v>0.91</v>
      </c>
      <c r="D10" s="79">
        <v>0.84</v>
      </c>
      <c r="E10" s="132">
        <v>2</v>
      </c>
      <c r="F10" s="78">
        <v>994703.29</v>
      </c>
      <c r="G10" s="78">
        <v>3815598.37</v>
      </c>
      <c r="H10" s="70">
        <v>0</v>
      </c>
      <c r="I10" s="71">
        <f>SUM(G10/7)</f>
        <v>545085.48142857139</v>
      </c>
      <c r="J10" s="72"/>
      <c r="K10" s="73">
        <v>0</v>
      </c>
      <c r="L10" s="43">
        <v>2</v>
      </c>
      <c r="Q10" s="65"/>
      <c r="R10" s="65"/>
      <c r="S10" s="62"/>
    </row>
    <row r="11" spans="1:19" ht="35.1" customHeight="1" thickBot="1">
      <c r="A11" s="5" t="s">
        <v>10</v>
      </c>
      <c r="B11" s="80">
        <v>1.1399999999999999</v>
      </c>
      <c r="C11" s="79">
        <v>1.06</v>
      </c>
      <c r="D11" s="79">
        <v>0.89</v>
      </c>
      <c r="E11" s="132">
        <v>1</v>
      </c>
      <c r="F11" s="78">
        <v>3289894.99</v>
      </c>
      <c r="G11" s="131">
        <v>4233970.37</v>
      </c>
      <c r="H11" s="70">
        <v>0</v>
      </c>
      <c r="I11" s="71">
        <f>SUM(G11/7)</f>
        <v>604852.91</v>
      </c>
      <c r="J11" s="72"/>
      <c r="K11" s="73">
        <v>0</v>
      </c>
      <c r="L11" s="95">
        <v>1</v>
      </c>
      <c r="Q11" s="65"/>
      <c r="R11" s="65"/>
      <c r="S11" s="62"/>
    </row>
    <row r="12" spans="1:19" ht="35.1" customHeight="1" thickBot="1">
      <c r="A12" s="5" t="s">
        <v>12</v>
      </c>
      <c r="B12" s="79">
        <v>1.61</v>
      </c>
      <c r="C12" s="79">
        <v>1.41</v>
      </c>
      <c r="D12" s="79">
        <v>1.19</v>
      </c>
      <c r="E12" s="77">
        <v>0</v>
      </c>
      <c r="F12" s="78">
        <v>8685061.7599999998</v>
      </c>
      <c r="G12" s="133">
        <v>-574872.97</v>
      </c>
      <c r="H12" s="74">
        <v>1</v>
      </c>
      <c r="I12" s="71">
        <f>SUM(G12/7)</f>
        <v>-82124.709999999992</v>
      </c>
      <c r="J12" s="72">
        <v>105.75</v>
      </c>
      <c r="K12" s="73">
        <v>0</v>
      </c>
      <c r="L12" s="44">
        <v>1</v>
      </c>
      <c r="Q12" s="65"/>
      <c r="R12" s="65"/>
      <c r="S12" s="62"/>
    </row>
    <row r="13" spans="1:19" ht="35.1" customHeight="1" thickBot="1">
      <c r="A13" s="5" t="s">
        <v>16</v>
      </c>
      <c r="B13" s="80">
        <v>1.23</v>
      </c>
      <c r="C13" s="79">
        <v>1.08</v>
      </c>
      <c r="D13" s="79">
        <v>0.91</v>
      </c>
      <c r="E13" s="132">
        <v>1</v>
      </c>
      <c r="F13" s="78">
        <v>4005617.43</v>
      </c>
      <c r="G13" s="78">
        <v>9799808.2200000007</v>
      </c>
      <c r="H13" s="70">
        <v>0</v>
      </c>
      <c r="I13" s="71">
        <f>SUM(G13/7)</f>
        <v>1399972.6028571429</v>
      </c>
      <c r="J13" s="72"/>
      <c r="K13" s="73">
        <v>0</v>
      </c>
      <c r="L13" s="44">
        <v>1</v>
      </c>
      <c r="Q13" s="66"/>
      <c r="R13" s="67"/>
      <c r="S13" s="62"/>
    </row>
    <row r="14" spans="1:19" ht="35.1" customHeight="1" thickBot="1">
      <c r="A14" s="5" t="s">
        <v>17</v>
      </c>
      <c r="B14" s="80">
        <v>1.45</v>
      </c>
      <c r="C14" s="79">
        <v>1.26</v>
      </c>
      <c r="D14" s="79">
        <v>0.97</v>
      </c>
      <c r="E14" s="132">
        <v>1</v>
      </c>
      <c r="F14" s="78">
        <v>7150434.8799999999</v>
      </c>
      <c r="G14" s="78">
        <v>2174317.4</v>
      </c>
      <c r="H14" s="70">
        <v>0</v>
      </c>
      <c r="I14" s="71">
        <f>SUM(G14/7)</f>
        <v>310616.77142857143</v>
      </c>
      <c r="J14" s="72"/>
      <c r="K14" s="73">
        <v>0</v>
      </c>
      <c r="L14" s="44">
        <v>1</v>
      </c>
      <c r="Q14" s="53"/>
      <c r="R14" s="53"/>
    </row>
    <row r="15" spans="1:19" ht="35.1" customHeight="1" thickBot="1">
      <c r="A15" s="5" t="s">
        <v>20</v>
      </c>
      <c r="B15" s="79">
        <v>1.59</v>
      </c>
      <c r="C15" s="79">
        <v>1.44</v>
      </c>
      <c r="D15" s="79">
        <v>1.3</v>
      </c>
      <c r="E15" s="77">
        <v>0</v>
      </c>
      <c r="F15" s="78">
        <v>5477833.29</v>
      </c>
      <c r="G15" s="81">
        <v>-1500665.34</v>
      </c>
      <c r="H15" s="74">
        <v>1</v>
      </c>
      <c r="I15" s="71">
        <f>SUM(G15/7)</f>
        <v>-214380.76285714286</v>
      </c>
      <c r="J15" s="72">
        <v>25.55</v>
      </c>
      <c r="K15" s="73">
        <v>0</v>
      </c>
      <c r="L15" s="44">
        <v>1</v>
      </c>
    </row>
    <row r="16" spans="1:19" ht="35.1" customHeight="1" thickBot="1">
      <c r="A16" s="5" t="s">
        <v>23</v>
      </c>
      <c r="B16" s="80">
        <v>1.19</v>
      </c>
      <c r="C16" s="79">
        <v>1.06</v>
      </c>
      <c r="D16" s="79">
        <v>0.86</v>
      </c>
      <c r="E16" s="132">
        <v>1</v>
      </c>
      <c r="F16" s="78">
        <v>1690847.08</v>
      </c>
      <c r="G16" s="131">
        <v>1104542.8700000001</v>
      </c>
      <c r="H16" s="70">
        <v>0</v>
      </c>
      <c r="I16" s="71">
        <f>SUM(G16/7)</f>
        <v>157791.83857142858</v>
      </c>
      <c r="J16" s="72"/>
      <c r="K16" s="73">
        <v>0</v>
      </c>
      <c r="L16" s="95">
        <v>1</v>
      </c>
    </row>
    <row r="17" spans="1:19" ht="35.1" customHeight="1" thickBot="1">
      <c r="A17" s="5" t="s">
        <v>8</v>
      </c>
      <c r="B17" s="79">
        <v>3.7</v>
      </c>
      <c r="C17" s="79">
        <v>3.57</v>
      </c>
      <c r="D17" s="79">
        <v>2.44</v>
      </c>
      <c r="E17" s="77">
        <v>0</v>
      </c>
      <c r="F17" s="78">
        <v>600320857.54999995</v>
      </c>
      <c r="G17" s="78">
        <v>131474433.78</v>
      </c>
      <c r="H17" s="70">
        <v>0</v>
      </c>
      <c r="I17" s="71">
        <f>SUM(G17/7)</f>
        <v>18782061.968571428</v>
      </c>
      <c r="J17" s="72"/>
      <c r="K17" s="73">
        <v>0</v>
      </c>
      <c r="L17" s="134">
        <f>SUM(E17+H17+K17)</f>
        <v>0</v>
      </c>
      <c r="Q17" s="65"/>
      <c r="R17" s="65"/>
      <c r="S17" s="62"/>
    </row>
    <row r="18" spans="1:19" ht="35.1" customHeight="1" thickBot="1">
      <c r="A18" s="5" t="s">
        <v>9</v>
      </c>
      <c r="B18" s="79">
        <v>1.63</v>
      </c>
      <c r="C18" s="79">
        <v>1.38</v>
      </c>
      <c r="D18" s="79">
        <v>0.84</v>
      </c>
      <c r="E18" s="77">
        <v>0</v>
      </c>
      <c r="F18" s="78">
        <v>58011671.82</v>
      </c>
      <c r="G18" s="78">
        <v>28927625.190000001</v>
      </c>
      <c r="H18" s="70">
        <v>0</v>
      </c>
      <c r="I18" s="71">
        <f>SUM(G18/7)</f>
        <v>4132517.8842857145</v>
      </c>
      <c r="J18" s="72"/>
      <c r="K18" s="73">
        <v>0</v>
      </c>
      <c r="L18" s="134">
        <f>SUM(E18+H18+K18)</f>
        <v>0</v>
      </c>
      <c r="Q18" s="65"/>
      <c r="R18" s="65"/>
      <c r="S18" s="62"/>
    </row>
    <row r="19" spans="1:19" ht="35.1" customHeight="1" thickBot="1">
      <c r="A19" s="5" t="s">
        <v>14</v>
      </c>
      <c r="B19" s="79">
        <v>2.04</v>
      </c>
      <c r="C19" s="79">
        <v>1.9</v>
      </c>
      <c r="D19" s="79">
        <v>1.55</v>
      </c>
      <c r="E19" s="77">
        <v>0</v>
      </c>
      <c r="F19" s="78">
        <v>42348011.560000002</v>
      </c>
      <c r="G19" s="78">
        <v>11959486.029999999</v>
      </c>
      <c r="H19" s="70">
        <v>0</v>
      </c>
      <c r="I19" s="71">
        <f>SUM(G19/7)</f>
        <v>1708498.0042857141</v>
      </c>
      <c r="J19" s="72"/>
      <c r="K19" s="73">
        <v>0</v>
      </c>
      <c r="L19" s="134">
        <f>SUM(E19+H19+K19)</f>
        <v>0</v>
      </c>
      <c r="Q19" s="65"/>
      <c r="R19" s="65"/>
      <c r="S19" s="62"/>
    </row>
    <row r="20" spans="1:19" ht="35.1" customHeight="1" thickBot="1">
      <c r="A20" s="5" t="s">
        <v>19</v>
      </c>
      <c r="B20" s="79">
        <v>1.97</v>
      </c>
      <c r="C20" s="79">
        <v>1.63</v>
      </c>
      <c r="D20" s="79">
        <v>1.46</v>
      </c>
      <c r="E20" s="77">
        <v>0</v>
      </c>
      <c r="F20" s="78">
        <v>41714549.789999999</v>
      </c>
      <c r="G20" s="78">
        <v>4772912.59</v>
      </c>
      <c r="H20" s="70">
        <v>0</v>
      </c>
      <c r="I20" s="71">
        <f>SUM(G20/7)</f>
        <v>681844.65571428568</v>
      </c>
      <c r="J20" s="72"/>
      <c r="K20" s="73">
        <v>0</v>
      </c>
      <c r="L20" s="134">
        <f>SUM(E20+H20+K20)</f>
        <v>0</v>
      </c>
    </row>
    <row r="21" spans="1:19" ht="35.25" customHeight="1">
      <c r="B21" s="6"/>
      <c r="C21" s="6"/>
      <c r="D21" s="6"/>
      <c r="E21" s="6"/>
      <c r="F21" s="51"/>
      <c r="G21" s="6"/>
      <c r="H21" s="6"/>
      <c r="J21" s="7"/>
      <c r="K21" s="7"/>
    </row>
    <row r="22" spans="1:19" ht="22.5" customHeight="1">
      <c r="A22" s="8"/>
      <c r="B22" s="9"/>
      <c r="C22" s="9"/>
      <c r="D22" s="9"/>
      <c r="E22" s="9"/>
      <c r="F22" s="10"/>
      <c r="G22" s="10"/>
      <c r="H22" s="10"/>
      <c r="I22" s="11" t="s">
        <v>24</v>
      </c>
      <c r="J22" s="12"/>
      <c r="K22" s="12"/>
    </row>
    <row r="23" spans="1:19" ht="26.25">
      <c r="A23" s="49" t="s">
        <v>25</v>
      </c>
      <c r="B23" s="10"/>
      <c r="C23" s="10"/>
      <c r="D23" s="10"/>
      <c r="E23" s="10"/>
      <c r="F23" s="10"/>
      <c r="G23" s="10"/>
      <c r="H23" s="10"/>
      <c r="I23" s="14" t="s">
        <v>26</v>
      </c>
      <c r="J23" s="99" t="s">
        <v>27</v>
      </c>
      <c r="K23" s="99"/>
    </row>
    <row r="24" spans="1:19" ht="26.25">
      <c r="A24" s="49"/>
      <c r="B24" s="10"/>
      <c r="C24" s="10"/>
      <c r="D24" s="10"/>
      <c r="E24" s="10"/>
      <c r="F24" s="10"/>
      <c r="G24" s="10"/>
      <c r="H24" s="10"/>
      <c r="I24" s="15" t="s">
        <v>28</v>
      </c>
      <c r="J24" s="99"/>
      <c r="K24" s="99"/>
    </row>
    <row r="25" spans="1:19" ht="26.25" customHeight="1">
      <c r="A25" s="16" t="s">
        <v>29</v>
      </c>
      <c r="B25" s="10"/>
      <c r="C25" s="10"/>
      <c r="D25" s="10"/>
      <c r="E25" s="10"/>
      <c r="F25" s="10"/>
      <c r="G25" s="10"/>
      <c r="H25" s="10"/>
      <c r="I25" s="17" t="s">
        <v>30</v>
      </c>
      <c r="J25" s="99" t="s">
        <v>27</v>
      </c>
      <c r="K25" s="99"/>
    </row>
    <row r="26" spans="1:19" ht="26.25">
      <c r="A26" s="49"/>
      <c r="B26" s="10"/>
      <c r="C26" s="10"/>
      <c r="D26" s="10"/>
      <c r="E26" s="10"/>
      <c r="F26" s="10"/>
      <c r="G26" s="10"/>
      <c r="H26" s="10"/>
      <c r="I26" s="15" t="s">
        <v>28</v>
      </c>
      <c r="J26" s="99"/>
      <c r="K26" s="99"/>
    </row>
    <row r="27" spans="1:19" ht="26.25">
      <c r="A27" s="49" t="s">
        <v>31</v>
      </c>
      <c r="B27" s="10"/>
      <c r="C27" s="10"/>
      <c r="D27" s="10"/>
      <c r="E27" s="10"/>
      <c r="F27" s="10"/>
      <c r="G27" s="15" t="s">
        <v>32</v>
      </c>
      <c r="H27" s="54"/>
      <c r="I27" s="100" t="s">
        <v>27</v>
      </c>
      <c r="J27" s="100"/>
      <c r="K27" s="52"/>
    </row>
    <row r="28" spans="1:19" ht="38.25">
      <c r="A28" s="18" t="s">
        <v>33</v>
      </c>
      <c r="B28" s="10"/>
      <c r="C28" s="10"/>
      <c r="D28" s="10"/>
      <c r="E28" s="10"/>
      <c r="F28" s="10"/>
      <c r="G28" s="19" t="s">
        <v>34</v>
      </c>
      <c r="H28" s="55"/>
      <c r="I28" s="20"/>
      <c r="J28" s="21"/>
      <c r="K28" s="21"/>
      <c r="Q28" s="122" t="s">
        <v>52</v>
      </c>
      <c r="R28" s="122"/>
    </row>
    <row r="29" spans="1:19" ht="11.25" customHeight="1">
      <c r="G29" s="10"/>
      <c r="H29" s="10"/>
      <c r="I29" s="22"/>
      <c r="J29" s="23"/>
      <c r="K29" s="23"/>
      <c r="Q29" s="45" t="s">
        <v>47</v>
      </c>
      <c r="R29" s="46" t="s">
        <v>48</v>
      </c>
    </row>
    <row r="30" spans="1:19" ht="23.25" customHeight="1">
      <c r="A30" s="22"/>
      <c r="B30" s="10"/>
      <c r="C30" s="10"/>
      <c r="D30" s="10"/>
      <c r="E30" s="10"/>
      <c r="F30" s="10"/>
      <c r="G30" s="10"/>
      <c r="H30" s="10"/>
      <c r="I30" s="14" t="s">
        <v>35</v>
      </c>
      <c r="J30" s="99" t="s">
        <v>27</v>
      </c>
      <c r="K30" s="99"/>
      <c r="Q30" s="37">
        <v>7</v>
      </c>
      <c r="R30" s="37" t="e">
        <f>COUNTIF(#REF!,7)</f>
        <v>#REF!</v>
      </c>
    </row>
    <row r="31" spans="1:19" ht="21.75" customHeight="1">
      <c r="A31" s="22"/>
      <c r="B31" s="10"/>
      <c r="C31" s="10"/>
      <c r="D31" s="10"/>
      <c r="E31" s="10"/>
      <c r="F31" s="10"/>
      <c r="G31" s="10"/>
      <c r="H31" s="10"/>
      <c r="I31" s="15" t="s">
        <v>28</v>
      </c>
      <c r="J31" s="99"/>
      <c r="K31" s="99"/>
      <c r="Q31" s="48">
        <v>6</v>
      </c>
      <c r="R31" s="48" t="e">
        <f>COUNTIF(#REF!,6)</f>
        <v>#REF!</v>
      </c>
    </row>
    <row r="32" spans="1:19" ht="26.25">
      <c r="A32" s="25" t="s">
        <v>36</v>
      </c>
      <c r="B32" s="10"/>
      <c r="C32" s="10"/>
      <c r="D32" s="10"/>
      <c r="E32" s="10"/>
      <c r="F32" s="10"/>
      <c r="G32" s="26"/>
      <c r="H32" s="26"/>
      <c r="I32" s="22"/>
      <c r="J32" s="23"/>
      <c r="K32" s="23"/>
      <c r="Q32" s="38">
        <v>5</v>
      </c>
      <c r="R32" s="38" t="e">
        <f>COUNTIF(#REF!,5)</f>
        <v>#REF!</v>
      </c>
    </row>
    <row r="33" spans="1:18" ht="26.25">
      <c r="A33" s="49" t="s">
        <v>37</v>
      </c>
      <c r="B33" s="10"/>
      <c r="C33" s="10"/>
      <c r="D33" s="10"/>
      <c r="E33" s="10"/>
      <c r="F33" s="10"/>
      <c r="G33" s="10"/>
      <c r="H33" s="10"/>
      <c r="I33" s="22"/>
      <c r="J33" s="23"/>
      <c r="K33" s="23"/>
      <c r="Q33" s="39">
        <v>4</v>
      </c>
      <c r="R33" s="39" t="e">
        <f>COUNTIF(#REF!,4)</f>
        <v>#REF!</v>
      </c>
    </row>
    <row r="34" spans="1:18" ht="26.25">
      <c r="A34" s="25" t="s">
        <v>38</v>
      </c>
      <c r="B34" s="10"/>
      <c r="C34" s="10"/>
      <c r="D34" s="10"/>
      <c r="E34" s="10"/>
      <c r="F34" s="10"/>
      <c r="G34" s="10"/>
      <c r="H34" s="10"/>
      <c r="I34" s="22"/>
      <c r="J34" s="23"/>
      <c r="K34" s="23"/>
      <c r="Q34" s="42">
        <v>3</v>
      </c>
      <c r="R34" s="42" t="e">
        <f>COUNTIF(#REF!,3)</f>
        <v>#REF!</v>
      </c>
    </row>
    <row r="35" spans="1:18" ht="26.25">
      <c r="A35" s="25" t="s">
        <v>39</v>
      </c>
      <c r="B35" s="10"/>
      <c r="C35" s="10"/>
      <c r="D35" s="10"/>
      <c r="E35" s="10"/>
      <c r="F35" s="10"/>
      <c r="G35" s="10"/>
      <c r="H35" s="10"/>
      <c r="I35" s="22"/>
      <c r="J35" s="23"/>
      <c r="K35" s="23"/>
      <c r="Q35" s="43">
        <v>2</v>
      </c>
      <c r="R35" s="43" t="e">
        <f>COUNTIF(#REF!,2)</f>
        <v>#REF!</v>
      </c>
    </row>
    <row r="36" spans="1:18" ht="26.25">
      <c r="A36" s="25" t="s">
        <v>40</v>
      </c>
      <c r="B36" s="10"/>
      <c r="C36" s="49"/>
      <c r="D36" s="27"/>
      <c r="E36" s="27"/>
      <c r="F36" s="27"/>
      <c r="G36" s="27"/>
      <c r="H36" s="27"/>
      <c r="I36" s="28"/>
      <c r="J36" s="23"/>
      <c r="K36" s="23"/>
      <c r="Q36" s="44">
        <v>1</v>
      </c>
      <c r="R36" s="44" t="e">
        <f>COUNTIF(#REF!,1)</f>
        <v>#REF!</v>
      </c>
    </row>
    <row r="37" spans="1:18" ht="26.25">
      <c r="A37" s="22"/>
      <c r="B37" s="10"/>
      <c r="C37" s="49" t="s">
        <v>41</v>
      </c>
      <c r="D37" s="10"/>
      <c r="E37" s="10"/>
      <c r="F37" s="10"/>
      <c r="G37" s="10"/>
      <c r="H37" s="10"/>
      <c r="I37" s="22"/>
      <c r="J37" s="23"/>
      <c r="K37" s="23"/>
      <c r="Q37" s="40">
        <v>0</v>
      </c>
      <c r="R37" s="40" t="e">
        <f>COUNTIF(#REF!,0)</f>
        <v>#REF!</v>
      </c>
    </row>
    <row r="38" spans="1:18" ht="30">
      <c r="A38" s="22"/>
      <c r="B38" s="10"/>
      <c r="C38" s="49" t="s">
        <v>42</v>
      </c>
      <c r="D38" s="10"/>
      <c r="E38" s="10"/>
      <c r="F38" s="10"/>
      <c r="G38" s="10"/>
      <c r="H38" s="10"/>
      <c r="I38" s="22"/>
      <c r="J38" s="23"/>
      <c r="K38" s="23"/>
      <c r="Q38" s="41"/>
      <c r="R38" s="47" t="e">
        <f>SUM(R30:R37)</f>
        <v>#REF!</v>
      </c>
    </row>
    <row r="39" spans="1:18" ht="26.25">
      <c r="A39" s="22"/>
      <c r="B39" s="10"/>
      <c r="C39" s="49" t="s">
        <v>43</v>
      </c>
      <c r="D39" s="10"/>
      <c r="E39" s="10"/>
      <c r="F39" s="10"/>
      <c r="G39" s="10"/>
      <c r="H39" s="10"/>
      <c r="I39" s="22"/>
      <c r="J39" s="23"/>
      <c r="K39" s="23"/>
    </row>
    <row r="40" spans="1:18" ht="26.25">
      <c r="A40" s="24" t="s">
        <v>44</v>
      </c>
      <c r="B40" s="10"/>
      <c r="C40" s="10"/>
      <c r="D40" s="10"/>
      <c r="E40" s="10"/>
      <c r="F40" s="10"/>
      <c r="G40" s="10"/>
      <c r="H40" s="10"/>
      <c r="I40" s="22"/>
      <c r="J40" s="23"/>
      <c r="K40" s="23"/>
    </row>
    <row r="41" spans="1:18" ht="26.25">
      <c r="A41" s="25" t="s">
        <v>45</v>
      </c>
      <c r="B41" s="10"/>
      <c r="C41" s="10"/>
      <c r="D41" s="10"/>
      <c r="E41" s="10"/>
      <c r="F41" s="10"/>
      <c r="G41" s="10"/>
      <c r="H41" s="10"/>
      <c r="I41" s="22"/>
      <c r="J41" s="23"/>
      <c r="K41" s="23"/>
    </row>
    <row r="42" spans="1:18" s="30" customFormat="1" ht="26.25">
      <c r="A42" s="97" t="s">
        <v>49</v>
      </c>
      <c r="B42" s="97"/>
      <c r="C42" s="97"/>
      <c r="D42" s="10"/>
      <c r="E42" s="10"/>
      <c r="F42" s="10"/>
      <c r="G42" s="10"/>
      <c r="H42" s="10"/>
      <c r="I42" s="10"/>
      <c r="J42" s="29"/>
      <c r="K42" s="29"/>
    </row>
    <row r="43" spans="1:18">
      <c r="A43" t="s">
        <v>46</v>
      </c>
    </row>
    <row r="46" spans="1:18" ht="23.25">
      <c r="A46" s="31"/>
      <c r="B46" s="32"/>
      <c r="C46" s="32"/>
      <c r="D46" s="33"/>
      <c r="E46" s="33"/>
      <c r="F46" s="34"/>
      <c r="G46" s="35"/>
      <c r="H46" s="35"/>
      <c r="I46" s="35"/>
      <c r="J46" s="36"/>
      <c r="K46" s="36"/>
    </row>
  </sheetData>
  <sortState ref="A5:S20">
    <sortCondition descending="1" ref="L5:L20"/>
  </sortState>
  <mergeCells count="21">
    <mergeCell ref="B2:E2"/>
    <mergeCell ref="F2:H2"/>
    <mergeCell ref="E3:E4"/>
    <mergeCell ref="H3:H4"/>
    <mergeCell ref="I2:K2"/>
    <mergeCell ref="K3:K4"/>
    <mergeCell ref="C3:C4"/>
    <mergeCell ref="D3:D4"/>
    <mergeCell ref="F3:F4"/>
    <mergeCell ref="G3:G4"/>
    <mergeCell ref="Q3:R3"/>
    <mergeCell ref="J23:K24"/>
    <mergeCell ref="J25:K26"/>
    <mergeCell ref="L2:L4"/>
    <mergeCell ref="Q28:R28"/>
    <mergeCell ref="I27:J27"/>
    <mergeCell ref="A42:C42"/>
    <mergeCell ref="A3:A4"/>
    <mergeCell ref="B3:B4"/>
    <mergeCell ref="J30:K31"/>
    <mergeCell ref="I3:I4"/>
  </mergeCells>
  <pageMargins left="0.11811023622047245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เม.ย.59ni มีค่าเสื่อม</vt:lpstr>
      <vt:lpstr>เม.ย.59ni ไม่รวมค่าเสื่อม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2016-05-30T08:57:09Z</cp:lastPrinted>
  <dcterms:created xsi:type="dcterms:W3CDTF">2016-01-25T03:33:40Z</dcterms:created>
  <dcterms:modified xsi:type="dcterms:W3CDTF">2016-05-30T09:04:30Z</dcterms:modified>
</cp:coreProperties>
</file>